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15" yWindow="0" windowWidth="22410" windowHeight="8805"/>
  </bookViews>
  <sheets>
    <sheet name=" " sheetId="4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I35" i="4" l="1"/>
  <c r="I36" i="4"/>
  <c r="E48" i="4"/>
  <c r="E51" i="4"/>
  <c r="D20" i="4"/>
  <c r="C48" i="4"/>
  <c r="C51" i="4"/>
  <c r="C55" i="4"/>
  <c r="C58" i="4"/>
  <c r="G48" i="4"/>
  <c r="G51" i="4"/>
  <c r="E55" i="4"/>
  <c r="E58" i="4"/>
  <c r="O49" i="4"/>
  <c r="C52" i="4"/>
  <c r="G55" i="4"/>
  <c r="G58" i="4"/>
  <c r="G52" i="4"/>
  <c r="I58" i="4"/>
</calcChain>
</file>

<file path=xl/sharedStrings.xml><?xml version="1.0" encoding="utf-8"?>
<sst xmlns="http://schemas.openxmlformats.org/spreadsheetml/2006/main" count="41" uniqueCount="30">
  <si>
    <t>OPERATING CONDITIONS</t>
  </si>
  <si>
    <t>WAVE HEIGHT (FT)</t>
  </si>
  <si>
    <t>WAVE PERIOD (SEC)</t>
  </si>
  <si>
    <t>WIND SPEEDS (KNOTS)</t>
  </si>
  <si>
    <t>ELECTRICITY SELLING PRICE ($/KW-HR)</t>
  </si>
  <si>
    <t>OTHERS</t>
  </si>
  <si>
    <t>MINIMUM*</t>
  </si>
  <si>
    <t>TYPICAL*</t>
  </si>
  <si>
    <t>MAXIMUM*</t>
  </si>
  <si>
    <t>DURATION AT THESE CONDITIONS (DAYS)</t>
  </si>
  <si>
    <t>WEATHER PATTERNS</t>
  </si>
  <si>
    <t>PARAMETERS (SMALLEST UNITS)</t>
  </si>
  <si>
    <t>Horsepower</t>
  </si>
  <si>
    <t>Kilowatt</t>
  </si>
  <si>
    <t>Per buoy.</t>
  </si>
  <si>
    <t>$/Hour</t>
  </si>
  <si>
    <t>$/Year</t>
  </si>
  <si>
    <t>VARIABLES</t>
  </si>
  <si>
    <t>Buoy Volume (cu ft)</t>
  </si>
  <si>
    <t>Buoy Displacement (lb)</t>
  </si>
  <si>
    <t>Buoy Diameter ( ft)</t>
  </si>
  <si>
    <t>Buoy &amp; shaft weight (lb)</t>
  </si>
  <si>
    <t>Per Buoy</t>
  </si>
  <si>
    <t>ENVIRONMENTAL CONDITIONS:</t>
  </si>
  <si>
    <t>OTHER VARIABLES:</t>
  </si>
  <si>
    <t>BUOY DIAMETER (FT)</t>
  </si>
  <si>
    <t>BUOY SHAFT &amp; WEIGHT (LB)</t>
  </si>
  <si>
    <t>OUTPUT:</t>
  </si>
  <si>
    <t>KILOWATTS PER MODULE</t>
  </si>
  <si>
    <t>TYPICAL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</si>
</sst>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71" formatCode="0.0"/>
  </numFmts>
  <fonts count="11" x14ac:knownFonts="1">
    <font>
      <sz val="10"/>
      <name val="Arial"/>
    </font>
    <font>
      <sz val="10"/>
      <name val="Arial"/>
    </font>
    <font>
      <b/>
      <u/>
      <sz val="10"/>
      <name val="Arial"/>
      <family val="2"/>
    </font>
    <font>
      <b/>
      <i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</font>
    <font>
      <sz val="10"/>
      <color theme="0"/>
      <name val="Arial"/>
      <family val="2"/>
    </font>
    <font>
      <b/>
      <u/>
      <sz val="10"/>
      <color theme="0"/>
      <name val="Arial"/>
      <family val="2"/>
    </font>
    <font>
      <b/>
      <i/>
      <u/>
      <sz val="10"/>
      <color theme="0"/>
      <name val="Arial"/>
      <family val="2"/>
    </font>
    <font>
      <u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center"/>
    </xf>
    <xf numFmtId="44" fontId="0" fillId="0" borderId="0" xfId="0" applyNumberFormat="1" applyFill="1" applyAlignment="1">
      <alignment horizontal="center"/>
    </xf>
    <xf numFmtId="0" fontId="2" fillId="0" borderId="0" xfId="0" applyFont="1" applyFill="1"/>
    <xf numFmtId="2" fontId="0" fillId="2" borderId="0" xfId="0" applyNumberFormat="1" applyFill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/>
    <xf numFmtId="0" fontId="7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171" fontId="7" fillId="0" borderId="0" xfId="0" applyNumberFormat="1" applyFont="1" applyFill="1" applyAlignment="1">
      <alignment horizontal="center"/>
    </xf>
    <xf numFmtId="164" fontId="7" fillId="0" borderId="0" xfId="0" applyNumberFormat="1" applyFont="1" applyFill="1" applyAlignment="1">
      <alignment horizontal="center"/>
    </xf>
    <xf numFmtId="164" fontId="7" fillId="0" borderId="0" xfId="0" applyNumberFormat="1" applyFont="1" applyFill="1"/>
    <xf numFmtId="0" fontId="10" fillId="0" borderId="0" xfId="0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10" fontId="7" fillId="0" borderId="0" xfId="2" applyNumberFormat="1" applyFont="1" applyFill="1"/>
    <xf numFmtId="44" fontId="7" fillId="0" borderId="0" xfId="1" applyFont="1" applyFill="1" applyAlignment="1">
      <alignment horizontal="center"/>
    </xf>
    <xf numFmtId="44" fontId="7" fillId="0" borderId="0" xfId="1" applyFont="1" applyFill="1" applyAlignment="1"/>
    <xf numFmtId="44" fontId="7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0</xdr:row>
      <xdr:rowOff>85725</xdr:rowOff>
    </xdr:from>
    <xdr:to>
      <xdr:col>4</xdr:col>
      <xdr:colOff>304800</xdr:colOff>
      <xdr:row>0</xdr:row>
      <xdr:rowOff>85725</xdr:rowOff>
    </xdr:to>
    <xdr:cxnSp macro="">
      <xdr:nvCxnSpPr>
        <xdr:cNvPr id="3" name="Straight Connector 2"/>
        <xdr:cNvCxnSpPr/>
      </xdr:nvCxnSpPr>
      <xdr:spPr>
        <a:xfrm>
          <a:off x="323850" y="85725"/>
          <a:ext cx="44862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371475</xdr:colOff>
      <xdr:row>20</xdr:row>
      <xdr:rowOff>114300</xdr:rowOff>
    </xdr:from>
    <xdr:to>
      <xdr:col>4</xdr:col>
      <xdr:colOff>352425</xdr:colOff>
      <xdr:row>20</xdr:row>
      <xdr:rowOff>114300</xdr:rowOff>
    </xdr:to>
    <xdr:cxnSp macro="">
      <xdr:nvCxnSpPr>
        <xdr:cNvPr id="4" name="Straight Connector 3"/>
        <xdr:cNvCxnSpPr/>
      </xdr:nvCxnSpPr>
      <xdr:spPr>
        <a:xfrm>
          <a:off x="371475" y="3352800"/>
          <a:ext cx="44862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0</xdr:row>
      <xdr:rowOff>85725</xdr:rowOff>
    </xdr:from>
    <xdr:to>
      <xdr:col>0</xdr:col>
      <xdr:colOff>342900</xdr:colOff>
      <xdr:row>20</xdr:row>
      <xdr:rowOff>123825</xdr:rowOff>
    </xdr:to>
    <xdr:cxnSp macro="">
      <xdr:nvCxnSpPr>
        <xdr:cNvPr id="6" name="Straight Connector 5"/>
        <xdr:cNvCxnSpPr/>
      </xdr:nvCxnSpPr>
      <xdr:spPr>
        <a:xfrm>
          <a:off x="323850" y="85725"/>
          <a:ext cx="19050" cy="327660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314325</xdr:colOff>
      <xdr:row>0</xdr:row>
      <xdr:rowOff>76200</xdr:rowOff>
    </xdr:from>
    <xdr:to>
      <xdr:col>4</xdr:col>
      <xdr:colOff>333375</xdr:colOff>
      <xdr:row>20</xdr:row>
      <xdr:rowOff>114300</xdr:rowOff>
    </xdr:to>
    <xdr:cxnSp macro="">
      <xdr:nvCxnSpPr>
        <xdr:cNvPr id="8" name="Straight Connector 7"/>
        <xdr:cNvCxnSpPr/>
      </xdr:nvCxnSpPr>
      <xdr:spPr>
        <a:xfrm>
          <a:off x="4819650" y="76200"/>
          <a:ext cx="19050" cy="327660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Microsoft/Windows/Temporary%20Internet%20Files/Content.IE5/O82NY61I/Power%20Generation%20Estim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wer vs. Diam"/>
      <sheetName val="Const Period"/>
      <sheetName val="Const Height"/>
      <sheetName val="Sheet3"/>
    </sheetNames>
    <sheetDataSet>
      <sheetData sheetId="0" refreshError="1"/>
      <sheetData sheetId="1"/>
      <sheetData sheetId="2"/>
      <sheetData sheetId="3">
        <row r="23">
          <cell r="B23">
            <v>16.89546958304264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showGridLines="0" tabSelected="1" workbookViewId="0">
      <selection activeCell="B12" sqref="B12"/>
    </sheetView>
  </sheetViews>
  <sheetFormatPr defaultRowHeight="12.75" x14ac:dyDescent="0.2"/>
  <cols>
    <col min="1" max="1" width="9.140625" customWidth="1"/>
    <col min="2" max="2" width="29.85546875" customWidth="1"/>
    <col min="3" max="3" width="9.140625" style="4" customWidth="1"/>
    <col min="4" max="4" width="19.42578125" customWidth="1"/>
    <col min="5" max="5" width="9.140625" style="4" customWidth="1"/>
    <col min="6" max="6" width="9.140625" customWidth="1"/>
    <col min="7" max="7" width="9.140625" style="4" customWidth="1"/>
    <col min="9" max="9" width="9.140625" style="4" customWidth="1"/>
    <col min="10" max="10" width="9.140625" customWidth="1"/>
  </cols>
  <sheetData>
    <row r="1" spans="1:4" x14ac:dyDescent="0.2">
      <c r="A1" s="9"/>
    </row>
    <row r="2" spans="1:4" x14ac:dyDescent="0.2">
      <c r="B2" s="1" t="s">
        <v>23</v>
      </c>
      <c r="D2" s="12" t="s">
        <v>29</v>
      </c>
    </row>
    <row r="4" spans="1:4" s="2" customFormat="1" x14ac:dyDescent="0.2">
      <c r="B4" s="29" t="s">
        <v>1</v>
      </c>
      <c r="D4" s="13">
        <v>15</v>
      </c>
    </row>
    <row r="5" spans="1:4" s="2" customFormat="1" x14ac:dyDescent="0.2"/>
    <row r="6" spans="1:4" s="2" customFormat="1" x14ac:dyDescent="0.2">
      <c r="B6" s="29" t="s">
        <v>2</v>
      </c>
      <c r="D6" s="13">
        <v>15</v>
      </c>
    </row>
    <row r="7" spans="1:4" s="3" customFormat="1" x14ac:dyDescent="0.2"/>
    <row r="10" spans="1:4" x14ac:dyDescent="0.2">
      <c r="B10" s="1" t="s">
        <v>24</v>
      </c>
    </row>
    <row r="12" spans="1:4" x14ac:dyDescent="0.2">
      <c r="B12" s="11" t="s">
        <v>25</v>
      </c>
      <c r="D12" s="13">
        <v>12</v>
      </c>
    </row>
    <row r="14" spans="1:4" x14ac:dyDescent="0.2">
      <c r="B14" s="11" t="s">
        <v>26</v>
      </c>
      <c r="D14" s="13">
        <v>800</v>
      </c>
    </row>
    <row r="18" spans="1:15" x14ac:dyDescent="0.2">
      <c r="B18" s="1" t="s">
        <v>27</v>
      </c>
    </row>
    <row r="20" spans="1:15" x14ac:dyDescent="0.2">
      <c r="B20" s="11" t="s">
        <v>28</v>
      </c>
      <c r="D20" s="10">
        <f>PRODUCT(E51*3)</f>
        <v>238.66236454578961</v>
      </c>
    </row>
    <row r="31" spans="1:15" x14ac:dyDescent="0.2">
      <c r="A31" s="14"/>
      <c r="B31" s="14"/>
      <c r="C31" s="15"/>
      <c r="D31" s="14"/>
      <c r="E31" s="16" t="s">
        <v>0</v>
      </c>
      <c r="F31" s="14"/>
      <c r="G31" s="15"/>
      <c r="H31" s="14"/>
      <c r="I31" s="15"/>
      <c r="J31" s="14"/>
      <c r="K31" s="14"/>
      <c r="L31" s="14"/>
      <c r="M31" s="14"/>
      <c r="N31" s="14"/>
      <c r="O31" s="14"/>
    </row>
    <row r="32" spans="1:15" x14ac:dyDescent="0.2">
      <c r="A32" s="17" t="s">
        <v>11</v>
      </c>
      <c r="B32" s="16"/>
      <c r="C32" s="16" t="s">
        <v>6</v>
      </c>
      <c r="D32" s="16"/>
      <c r="E32" s="16" t="s">
        <v>7</v>
      </c>
      <c r="F32" s="16"/>
      <c r="G32" s="16" t="s">
        <v>8</v>
      </c>
      <c r="H32" s="16"/>
      <c r="I32" s="16"/>
      <c r="J32" s="16"/>
      <c r="K32" s="16"/>
      <c r="L32" s="16"/>
      <c r="M32" s="16"/>
      <c r="N32" s="16"/>
      <c r="O32" s="16"/>
    </row>
    <row r="33" spans="1:15" x14ac:dyDescent="0.2">
      <c r="A33" s="16"/>
      <c r="B33" s="16"/>
      <c r="C33" s="16"/>
      <c r="D33" s="16"/>
      <c r="E33" s="16"/>
      <c r="F33" s="16"/>
      <c r="G33" s="16"/>
      <c r="H33" s="16"/>
      <c r="I33" s="16" t="s">
        <v>17</v>
      </c>
      <c r="J33" s="16"/>
      <c r="K33" s="16"/>
      <c r="L33" s="16"/>
      <c r="M33" s="16"/>
      <c r="N33" s="16"/>
      <c r="O33" s="16"/>
    </row>
    <row r="34" spans="1:15" x14ac:dyDescent="0.2">
      <c r="A34" s="16" t="s">
        <v>10</v>
      </c>
      <c r="B34" s="16"/>
      <c r="C34" s="16"/>
      <c r="D34" s="16"/>
      <c r="E34" s="16"/>
      <c r="F34" s="16"/>
      <c r="G34" s="16"/>
      <c r="H34" s="16"/>
      <c r="I34" s="15"/>
      <c r="J34" s="14" t="s">
        <v>20</v>
      </c>
      <c r="K34" s="16"/>
      <c r="L34" s="16"/>
      <c r="M34" s="16"/>
      <c r="N34" s="16"/>
      <c r="O34" s="16"/>
    </row>
    <row r="35" spans="1:15" x14ac:dyDescent="0.2">
      <c r="A35" s="18" t="s">
        <v>3</v>
      </c>
      <c r="B35" s="19"/>
      <c r="C35" s="15">
        <v>0</v>
      </c>
      <c r="D35" s="15"/>
      <c r="E35" s="15">
        <v>0</v>
      </c>
      <c r="F35" s="15"/>
      <c r="G35" s="15">
        <v>0</v>
      </c>
      <c r="H35" s="19"/>
      <c r="I35" s="20">
        <f>PI()*(D12^3)/6</f>
        <v>904.77868423386042</v>
      </c>
      <c r="J35" s="14" t="s">
        <v>18</v>
      </c>
      <c r="K35" s="19"/>
      <c r="L35" s="19"/>
      <c r="M35" s="19"/>
      <c r="N35" s="19"/>
      <c r="O35" s="19"/>
    </row>
    <row r="36" spans="1:15" x14ac:dyDescent="0.2">
      <c r="A36" s="14"/>
      <c r="B36" s="14"/>
      <c r="C36" s="15"/>
      <c r="D36" s="14"/>
      <c r="E36" s="15"/>
      <c r="F36" s="14"/>
      <c r="G36" s="15"/>
      <c r="H36" s="14"/>
      <c r="I36" s="20">
        <f>I35*64</f>
        <v>57905.835790967067</v>
      </c>
      <c r="J36" s="14" t="s">
        <v>19</v>
      </c>
      <c r="K36" s="14"/>
      <c r="L36" s="14"/>
      <c r="M36" s="14"/>
      <c r="N36" s="14"/>
      <c r="O36" s="14"/>
    </row>
    <row r="37" spans="1:15" x14ac:dyDescent="0.2">
      <c r="A37" s="14" t="s">
        <v>1</v>
      </c>
      <c r="B37" s="14"/>
      <c r="C37" s="15">
        <v>15</v>
      </c>
      <c r="D37" s="14"/>
      <c r="E37" s="15"/>
      <c r="F37" s="14"/>
      <c r="G37" s="15">
        <v>15</v>
      </c>
      <c r="H37" s="14"/>
      <c r="I37" s="20"/>
      <c r="J37" s="14"/>
      <c r="K37" s="14"/>
      <c r="L37" s="14"/>
      <c r="M37" s="14"/>
      <c r="N37" s="14"/>
      <c r="O37" s="14"/>
    </row>
    <row r="38" spans="1:15" x14ac:dyDescent="0.2">
      <c r="A38" s="14"/>
      <c r="B38" s="14"/>
      <c r="C38" s="15"/>
      <c r="D38" s="14"/>
      <c r="E38" s="15"/>
      <c r="F38" s="14"/>
      <c r="G38" s="15"/>
      <c r="H38" s="14"/>
      <c r="I38" s="15"/>
      <c r="J38" s="14" t="s">
        <v>21</v>
      </c>
      <c r="K38" s="14"/>
      <c r="L38" s="14"/>
      <c r="M38" s="14"/>
      <c r="N38" s="14"/>
      <c r="O38" s="14"/>
    </row>
    <row r="39" spans="1:15" x14ac:dyDescent="0.2">
      <c r="A39" s="14" t="s">
        <v>2</v>
      </c>
      <c r="B39" s="14"/>
      <c r="C39" s="15">
        <v>15</v>
      </c>
      <c r="D39" s="14"/>
      <c r="E39" s="15"/>
      <c r="F39" s="14"/>
      <c r="G39" s="15">
        <v>15</v>
      </c>
      <c r="H39" s="14"/>
      <c r="I39" s="15"/>
      <c r="J39" s="14"/>
      <c r="K39" s="14"/>
      <c r="L39" s="14"/>
      <c r="M39" s="14"/>
      <c r="N39" s="14"/>
      <c r="O39" s="14"/>
    </row>
    <row r="40" spans="1:15" x14ac:dyDescent="0.2">
      <c r="A40" s="14"/>
      <c r="B40" s="14"/>
      <c r="C40" s="15"/>
      <c r="D40" s="14"/>
      <c r="E40" s="15"/>
      <c r="F40" s="14"/>
      <c r="G40" s="15"/>
      <c r="H40" s="14"/>
      <c r="I40" s="15"/>
      <c r="J40" s="14"/>
      <c r="K40" s="14"/>
      <c r="L40" s="14"/>
      <c r="M40" s="14"/>
      <c r="N40" s="14"/>
      <c r="O40" s="14"/>
    </row>
    <row r="41" spans="1:15" x14ac:dyDescent="0.2">
      <c r="A41" s="14" t="s">
        <v>9</v>
      </c>
      <c r="B41" s="14"/>
      <c r="C41" s="15">
        <v>0</v>
      </c>
      <c r="D41" s="14"/>
      <c r="E41" s="15">
        <v>365</v>
      </c>
      <c r="F41" s="14"/>
      <c r="G41" s="15">
        <v>0</v>
      </c>
      <c r="H41" s="14"/>
      <c r="I41" s="15"/>
      <c r="J41" s="14"/>
      <c r="K41" s="14"/>
      <c r="L41" s="14"/>
      <c r="M41" s="14"/>
      <c r="N41" s="14"/>
      <c r="O41" s="14"/>
    </row>
    <row r="42" spans="1:15" x14ac:dyDescent="0.2">
      <c r="A42" s="14"/>
      <c r="B42" s="14"/>
      <c r="C42" s="15"/>
      <c r="D42" s="14"/>
      <c r="E42" s="15"/>
      <c r="F42" s="14"/>
      <c r="G42" s="15"/>
      <c r="H42" s="14"/>
      <c r="I42" s="15"/>
      <c r="J42" s="14"/>
      <c r="K42" s="14"/>
      <c r="L42" s="14"/>
      <c r="M42" s="14"/>
      <c r="N42" s="14"/>
      <c r="O42" s="14"/>
    </row>
    <row r="43" spans="1:15" x14ac:dyDescent="0.2">
      <c r="A43" s="14"/>
      <c r="B43" s="14"/>
      <c r="C43" s="15"/>
      <c r="D43" s="14"/>
      <c r="E43" s="15"/>
      <c r="F43" s="14"/>
      <c r="G43" s="15"/>
      <c r="H43" s="14"/>
      <c r="I43" s="15"/>
      <c r="J43" s="14"/>
      <c r="K43" s="14"/>
      <c r="L43" s="14"/>
      <c r="M43" s="14"/>
      <c r="N43" s="14"/>
      <c r="O43" s="14"/>
    </row>
    <row r="44" spans="1:15" x14ac:dyDescent="0.2">
      <c r="A44" s="16" t="s">
        <v>5</v>
      </c>
      <c r="B44" s="14"/>
      <c r="C44" s="15"/>
      <c r="D44" s="14"/>
      <c r="E44" s="15"/>
      <c r="F44" s="14"/>
      <c r="G44" s="15"/>
      <c r="H44" s="14"/>
      <c r="I44" s="15"/>
      <c r="J44" s="14"/>
      <c r="K44" s="14"/>
      <c r="L44" s="14"/>
      <c r="M44" s="14"/>
      <c r="N44" s="14"/>
      <c r="O44" s="14"/>
    </row>
    <row r="45" spans="1:15" x14ac:dyDescent="0.2">
      <c r="A45" s="14" t="s">
        <v>4</v>
      </c>
      <c r="B45" s="14"/>
      <c r="C45" s="21"/>
      <c r="D45" s="22"/>
      <c r="E45" s="21">
        <v>0.1</v>
      </c>
      <c r="F45" s="22"/>
      <c r="G45" s="21"/>
      <c r="H45" s="14"/>
      <c r="I45" s="15"/>
      <c r="J45" s="14"/>
      <c r="K45" s="14"/>
      <c r="L45" s="14"/>
      <c r="M45" s="14"/>
      <c r="N45" s="14"/>
      <c r="O45" s="14"/>
    </row>
    <row r="46" spans="1:15" x14ac:dyDescent="0.2">
      <c r="A46" s="14"/>
      <c r="B46" s="14"/>
      <c r="C46" s="15"/>
      <c r="D46" s="14"/>
      <c r="E46" s="15"/>
      <c r="F46" s="14"/>
      <c r="G46" s="15"/>
      <c r="H46" s="14"/>
      <c r="I46" s="15"/>
      <c r="J46" s="14"/>
      <c r="K46" s="14"/>
      <c r="L46" s="14"/>
      <c r="M46" s="14"/>
      <c r="N46" s="14"/>
      <c r="O46" s="14"/>
    </row>
    <row r="47" spans="1:15" x14ac:dyDescent="0.2">
      <c r="A47" s="14"/>
      <c r="B47" s="14"/>
      <c r="C47" s="23" t="s">
        <v>12</v>
      </c>
      <c r="D47" s="14"/>
      <c r="E47" s="23" t="s">
        <v>12</v>
      </c>
      <c r="F47" s="14"/>
      <c r="G47" s="23" t="s">
        <v>12</v>
      </c>
      <c r="H47" s="14"/>
      <c r="I47" s="15"/>
      <c r="J47" s="23"/>
      <c r="K47" s="14"/>
      <c r="L47" s="14"/>
      <c r="M47" s="14"/>
      <c r="N47" s="14"/>
      <c r="O47" s="14"/>
    </row>
    <row r="48" spans="1:15" x14ac:dyDescent="0.2">
      <c r="A48" s="14"/>
      <c r="B48" s="14"/>
      <c r="C48" s="24">
        <f>(($I$36*C37-D14)+D14*C37)/C39/550</f>
        <v>106.64091355933405</v>
      </c>
      <c r="D48" s="24"/>
      <c r="E48" s="24">
        <f>(($I$36*D4-D14)+D14*D4)/D6/550</f>
        <v>106.64091355933405</v>
      </c>
      <c r="F48" s="14"/>
      <c r="G48" s="24">
        <f>(($I$36*$G$37-$D$14)+$D$14*$G$37)/$G$39/550</f>
        <v>106.64091355933405</v>
      </c>
      <c r="H48" s="14" t="s">
        <v>14</v>
      </c>
      <c r="I48" s="15"/>
      <c r="J48" s="24"/>
      <c r="K48" s="14"/>
      <c r="L48" s="14"/>
      <c r="M48" s="14"/>
      <c r="N48" s="14"/>
      <c r="O48" s="14"/>
    </row>
    <row r="49" spans="1:15" x14ac:dyDescent="0.2">
      <c r="A49" s="14"/>
      <c r="B49" s="14"/>
      <c r="C49" s="24"/>
      <c r="D49" s="14"/>
      <c r="E49" s="24"/>
      <c r="F49" s="14"/>
      <c r="G49" s="24"/>
      <c r="H49" s="14"/>
      <c r="I49" s="15"/>
      <c r="J49" s="24"/>
      <c r="K49" s="14"/>
      <c r="L49" s="14"/>
      <c r="M49" s="14"/>
      <c r="N49" s="14"/>
      <c r="O49" s="25">
        <f>(E51-[1]Sheet3!$B$23)/E51</f>
        <v>0.78762295075056432</v>
      </c>
    </row>
    <row r="50" spans="1:15" x14ac:dyDescent="0.2">
      <c r="A50" s="14"/>
      <c r="B50" s="14"/>
      <c r="C50" s="23" t="s">
        <v>13</v>
      </c>
      <c r="D50" s="14"/>
      <c r="E50" s="23" t="s">
        <v>13</v>
      </c>
      <c r="F50" s="14"/>
      <c r="G50" s="23" t="s">
        <v>13</v>
      </c>
      <c r="H50" s="14"/>
      <c r="I50" s="15"/>
      <c r="J50" s="23"/>
      <c r="K50" s="14"/>
      <c r="L50" s="14"/>
      <c r="M50" s="14"/>
      <c r="N50" s="14"/>
      <c r="O50" s="14"/>
    </row>
    <row r="51" spans="1:15" x14ac:dyDescent="0.2">
      <c r="A51" s="14"/>
      <c r="B51" s="14"/>
      <c r="C51" s="24">
        <f>C48*0.746</f>
        <v>79.554121515263205</v>
      </c>
      <c r="D51" s="14"/>
      <c r="E51" s="24">
        <f>E48*0.746</f>
        <v>79.554121515263205</v>
      </c>
      <c r="F51" s="14"/>
      <c r="G51" s="24">
        <f>G48*0.746</f>
        <v>79.554121515263205</v>
      </c>
      <c r="H51" s="14" t="s">
        <v>14</v>
      </c>
      <c r="I51" s="15"/>
      <c r="J51" s="24"/>
      <c r="K51" s="14"/>
      <c r="L51" s="14"/>
      <c r="M51" s="14"/>
      <c r="N51" s="14"/>
      <c r="O51" s="14"/>
    </row>
    <row r="52" spans="1:15" x14ac:dyDescent="0.2">
      <c r="A52" s="14"/>
      <c r="B52" s="14"/>
      <c r="C52" s="24">
        <f>PRODUCT(C51*3)</f>
        <v>238.66236454578961</v>
      </c>
      <c r="D52" s="14"/>
      <c r="E52" s="15"/>
      <c r="F52" s="14"/>
      <c r="G52" s="24">
        <f>PRODUCT(G51*3)</f>
        <v>238.66236454578961</v>
      </c>
      <c r="H52" s="14"/>
      <c r="I52" s="15"/>
      <c r="J52" s="24"/>
      <c r="K52" s="14"/>
      <c r="L52" s="14"/>
      <c r="M52" s="14"/>
      <c r="N52" s="14"/>
      <c r="O52" s="14"/>
    </row>
    <row r="53" spans="1:15" x14ac:dyDescent="0.2">
      <c r="A53" s="14"/>
      <c r="B53" s="14"/>
      <c r="C53" s="15"/>
      <c r="D53" s="14"/>
      <c r="E53" s="15"/>
      <c r="F53" s="14"/>
      <c r="G53" s="15"/>
      <c r="H53" s="14"/>
      <c r="I53" s="15"/>
      <c r="J53" s="15"/>
      <c r="K53" s="14"/>
      <c r="L53" s="14"/>
      <c r="M53" s="14"/>
      <c r="N53" s="14"/>
      <c r="O53" s="14"/>
    </row>
    <row r="54" spans="1:15" x14ac:dyDescent="0.2">
      <c r="A54" s="14"/>
      <c r="B54" s="14"/>
      <c r="C54" s="23" t="s">
        <v>15</v>
      </c>
      <c r="D54" s="14"/>
      <c r="E54" s="23" t="s">
        <v>15</v>
      </c>
      <c r="F54" s="14"/>
      <c r="G54" s="23" t="s">
        <v>15</v>
      </c>
      <c r="H54" s="14"/>
      <c r="I54" s="15"/>
      <c r="J54" s="23"/>
      <c r="K54" s="14"/>
      <c r="L54" s="14"/>
      <c r="M54" s="14"/>
      <c r="N54" s="14"/>
      <c r="O54" s="14"/>
    </row>
    <row r="55" spans="1:15" x14ac:dyDescent="0.2">
      <c r="A55" s="14"/>
      <c r="B55" s="14"/>
      <c r="C55" s="26">
        <f>C51*E45</f>
        <v>7.9554121515263212</v>
      </c>
      <c r="D55" s="14"/>
      <c r="E55" s="26">
        <f>E51*E45</f>
        <v>7.9554121515263212</v>
      </c>
      <c r="F55" s="14"/>
      <c r="G55" s="27">
        <f>G51*E45</f>
        <v>7.9554121515263212</v>
      </c>
      <c r="H55" s="27"/>
      <c r="I55" s="27"/>
      <c r="J55" s="27"/>
      <c r="K55" s="14"/>
      <c r="L55" s="14"/>
      <c r="M55" s="14"/>
      <c r="N55" s="14"/>
      <c r="O55" s="14"/>
    </row>
    <row r="56" spans="1:15" x14ac:dyDescent="0.2">
      <c r="A56" s="14"/>
      <c r="B56" s="14"/>
      <c r="C56" s="15"/>
      <c r="D56" s="14"/>
      <c r="E56" s="15"/>
      <c r="F56" s="14"/>
      <c r="G56" s="15"/>
      <c r="H56" s="14"/>
      <c r="I56" s="15"/>
      <c r="J56" s="14"/>
      <c r="K56" s="14"/>
      <c r="L56" s="14"/>
      <c r="M56" s="14"/>
      <c r="N56" s="14"/>
      <c r="O56" s="14"/>
    </row>
    <row r="57" spans="1:15" x14ac:dyDescent="0.2">
      <c r="A57" s="14"/>
      <c r="B57" s="14"/>
      <c r="C57" s="23" t="s">
        <v>16</v>
      </c>
      <c r="D57" s="14"/>
      <c r="E57" s="23" t="s">
        <v>16</v>
      </c>
      <c r="F57" s="14"/>
      <c r="G57" s="23" t="s">
        <v>16</v>
      </c>
      <c r="H57" s="14"/>
      <c r="I57" s="15"/>
      <c r="J57" s="14"/>
      <c r="K57" s="14"/>
      <c r="L57" s="14"/>
      <c r="M57" s="14"/>
      <c r="N57" s="14"/>
      <c r="O57" s="14"/>
    </row>
    <row r="58" spans="1:15" x14ac:dyDescent="0.2">
      <c r="A58" s="14"/>
      <c r="B58" s="14"/>
      <c r="C58" s="28">
        <f>C55*24*C41</f>
        <v>0</v>
      </c>
      <c r="D58" s="14"/>
      <c r="E58" s="28">
        <f>E55*24*E41</f>
        <v>69689.410447370567</v>
      </c>
      <c r="F58" s="14"/>
      <c r="G58" s="28">
        <f>G55*24*G41</f>
        <v>0</v>
      </c>
      <c r="H58" s="14"/>
      <c r="I58" s="28">
        <f>C58+E58+G58</f>
        <v>69689.410447370567</v>
      </c>
      <c r="J58" s="14" t="s">
        <v>22</v>
      </c>
      <c r="K58" s="14"/>
      <c r="L58" s="14"/>
      <c r="M58" s="14"/>
      <c r="N58" s="14"/>
      <c r="O58" s="14"/>
    </row>
    <row r="59" spans="1:15" x14ac:dyDescent="0.2">
      <c r="A59" s="5"/>
      <c r="B59" s="5"/>
      <c r="C59" s="6"/>
      <c r="D59" s="5"/>
      <c r="E59" s="6"/>
      <c r="F59" s="5"/>
      <c r="G59" s="6"/>
      <c r="H59" s="5"/>
      <c r="I59" s="6"/>
      <c r="J59" s="5"/>
    </row>
    <row r="60" spans="1:15" x14ac:dyDescent="0.2">
      <c r="A60" s="5"/>
      <c r="B60" s="5"/>
      <c r="C60" s="7"/>
      <c r="D60" s="5"/>
      <c r="E60" s="7"/>
      <c r="F60" s="5"/>
      <c r="G60" s="7"/>
      <c r="H60" s="5"/>
      <c r="I60" s="6"/>
      <c r="J60" s="5"/>
    </row>
    <row r="61" spans="1:15" x14ac:dyDescent="0.2">
      <c r="A61" s="5"/>
      <c r="B61" s="5"/>
      <c r="C61" s="8"/>
      <c r="D61" s="5"/>
      <c r="E61" s="8"/>
      <c r="F61" s="5"/>
      <c r="G61" s="8"/>
      <c r="H61" s="5"/>
      <c r="I61" s="8"/>
      <c r="J61" s="5"/>
    </row>
    <row r="62" spans="1:15" x14ac:dyDescent="0.2">
      <c r="A62" s="5"/>
      <c r="B62" s="5"/>
      <c r="C62" s="6"/>
      <c r="D62" s="5"/>
      <c r="E62" s="6"/>
      <c r="F62" s="5"/>
      <c r="G62" s="6"/>
      <c r="H62" s="5"/>
      <c r="I62" s="6"/>
      <c r="J62" s="5"/>
    </row>
  </sheetData>
  <sheetProtection password="C024" sheet="1"/>
  <protectedRanges>
    <protectedRange sqref="D4 D6 D12 D14" name="for computer users"/>
  </protectedRanges>
  <phoneticPr fontId="0" type="noConversion"/>
  <pageMargins left="0.75" right="0.75" top="1" bottom="1" header="0.5" footer="0.5"/>
  <pageSetup scale="68" orientation="landscape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</vt:lpstr>
    </vt:vector>
  </TitlesOfParts>
  <Company>Sionex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Buzzeo</dc:creator>
  <cp:lastModifiedBy>Geoffrey Mettrie</cp:lastModifiedBy>
  <cp:lastPrinted>2007-06-18T00:27:12Z</cp:lastPrinted>
  <dcterms:created xsi:type="dcterms:W3CDTF">2007-03-12T22:45:35Z</dcterms:created>
  <dcterms:modified xsi:type="dcterms:W3CDTF">2014-05-27T14:29:10Z</dcterms:modified>
</cp:coreProperties>
</file>